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ue\Desktop\"/>
    </mc:Choice>
  </mc:AlternateContent>
  <xr:revisionPtr revIDLastSave="0" documentId="8_{646E8D44-9A29-44D8-912E-9CF5FD7C2BB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0" i="1" l="1"/>
  <c r="C71" i="1"/>
  <c r="C72" i="1"/>
  <c r="C76" i="1"/>
  <c r="C67" i="1"/>
  <c r="C77" i="1"/>
  <c r="C36" i="1"/>
  <c r="D46" i="1"/>
  <c r="D43" i="1"/>
  <c r="D44" i="1"/>
  <c r="D48" i="1"/>
  <c r="D49" i="1"/>
  <c r="E51" i="1"/>
  <c r="C101" i="1"/>
  <c r="C102" i="1"/>
  <c r="D103" i="1"/>
  <c r="B104" i="1"/>
  <c r="D104" i="1"/>
  <c r="B105" i="1"/>
  <c r="D105" i="1"/>
  <c r="D106" i="1"/>
  <c r="D108" i="1"/>
  <c r="C94" i="1"/>
  <c r="D107" i="1"/>
  <c r="D110" i="1"/>
  <c r="D109" i="1"/>
  <c r="B106" i="1"/>
</calcChain>
</file>

<file path=xl/sharedStrings.xml><?xml version="1.0" encoding="utf-8"?>
<sst xmlns="http://schemas.openxmlformats.org/spreadsheetml/2006/main" count="100" uniqueCount="88">
  <si>
    <t>(per yr)</t>
  </si>
  <si>
    <t>(per IV)</t>
  </si>
  <si>
    <t>Ongoing Staff Training</t>
  </si>
  <si>
    <t>Ongoing Dentist training</t>
  </si>
  <si>
    <t xml:space="preserve">Recovery room utilisation </t>
  </si>
  <si>
    <t>Plus disposables</t>
  </si>
  <si>
    <t>Total Fee Per IV</t>
  </si>
  <si>
    <t>Total set up costs</t>
  </si>
  <si>
    <t>Initial Training costs</t>
  </si>
  <si>
    <t>This is just a management tool to help you provide a safe service to your patients</t>
  </si>
  <si>
    <t>Manual suction</t>
  </si>
  <si>
    <t>Stethoscope</t>
  </si>
  <si>
    <t>O2 regulator</t>
  </si>
  <si>
    <t>Fishing Box (for drug storage etc)</t>
  </si>
  <si>
    <t>Stationery</t>
  </si>
  <si>
    <t>Total Equipment</t>
  </si>
  <si>
    <t>Item</t>
  </si>
  <si>
    <t>Cost</t>
  </si>
  <si>
    <t>Staff</t>
  </si>
  <si>
    <t>Dentist</t>
  </si>
  <si>
    <t>Ongoing Training</t>
  </si>
  <si>
    <t>Disposables</t>
  </si>
  <si>
    <t>Tegaderm</t>
  </si>
  <si>
    <t>Costs Per IV</t>
  </si>
  <si>
    <t>Total on going training</t>
  </si>
  <si>
    <t>INITIAL SETUP COSTS</t>
  </si>
  <si>
    <t>total staff</t>
  </si>
  <si>
    <t>total dentist</t>
  </si>
  <si>
    <t>Consider overseas conference every 5 years ? (Divide by 5)</t>
  </si>
  <si>
    <t>On going costs per IV</t>
  </si>
  <si>
    <t>Total disposables per IV</t>
  </si>
  <si>
    <t>LAST Updated</t>
  </si>
  <si>
    <t>1 x nurse hourly rate</t>
  </si>
  <si>
    <t>Comprehensive Course (Dentist)</t>
  </si>
  <si>
    <t>Syringes ( 5 ml)</t>
  </si>
  <si>
    <t>Set up costs per IV  (costs /yr / No. of IV's a yr)</t>
  </si>
  <si>
    <t xml:space="preserve">Per IV </t>
  </si>
  <si>
    <t>Time spent Practice organisation. Dentist.1 x day gross</t>
  </si>
  <si>
    <t>Equipment (estimate only)</t>
  </si>
  <si>
    <t xml:space="preserve">Tourniquet </t>
  </si>
  <si>
    <t>Emergency Drugs inc Flumazenil, saline, drip lines etc</t>
  </si>
  <si>
    <t>Drugs: Hypnovel</t>
  </si>
  <si>
    <t>Sample costs assessment table</t>
  </si>
  <si>
    <t>This is the minimum requirement now however you may choose to update more</t>
  </si>
  <si>
    <t xml:space="preserve"> frequently or to a higher level</t>
  </si>
  <si>
    <t>Your target daily fee income</t>
  </si>
  <si>
    <r>
      <rPr>
        <b/>
        <sz val="10"/>
        <rFont val="Arial"/>
        <family val="2"/>
      </rPr>
      <t>Code of practice:</t>
    </r>
    <r>
      <rPr>
        <sz val="10"/>
        <rFont val="Arial"/>
      </rPr>
      <t xml:space="preserve"> Dentists must have NZRC Certificate of Resuscitation </t>
    </r>
  </si>
  <si>
    <t>IV update course. One day off work. 2 yrly. (1x day gross divided by 2)</t>
  </si>
  <si>
    <t>IV update course fee 2 yrly (estimate only) (Divide by 2)</t>
  </si>
  <si>
    <t>Cost of IV update course (estimate only)</t>
  </si>
  <si>
    <t>Travel &amp; Accommodation &amp; meals to update cse (average divide by 2)</t>
  </si>
  <si>
    <t>This is for general practice</t>
  </si>
  <si>
    <t xml:space="preserve">This is not related to my practice or any other </t>
  </si>
  <si>
    <t>No of IV's done per year (GP does 40 say)</t>
  </si>
  <si>
    <t>Plasters</t>
  </si>
  <si>
    <t>Additional 1/4 hour charge to discharge and pack up IV equipment</t>
  </si>
  <si>
    <t>No of staff training in protocols. (ie nurses and reception)</t>
  </si>
  <si>
    <t>IV Sedation Midazolam</t>
  </si>
  <si>
    <t>Cannula</t>
  </si>
  <si>
    <t>Other IV disposables i.e. drapes, gowns etc</t>
  </si>
  <si>
    <t>Resus course. Half day off work. 2 yrly,(1x day gross divided by 2 &amp;2)</t>
  </si>
  <si>
    <t>BP monitor - battery powered, digital (Consider automated machine)</t>
  </si>
  <si>
    <t>O2 bottle large refill $40 fill+ $40 delivery x 25% say</t>
  </si>
  <si>
    <t>Additional 1/2 hour charge required to set up and give IV (before you start RX)</t>
  </si>
  <si>
    <t>Must be revalidated every  2 years.</t>
  </si>
  <si>
    <t>Half a day staff wages x 2, (nurse and 1 other staff ) Every 2 yrs</t>
  </si>
  <si>
    <r>
      <t>Your target</t>
    </r>
    <r>
      <rPr>
        <b/>
        <i/>
        <u/>
        <sz val="10"/>
        <rFont val="Arial"/>
        <family val="2"/>
      </rPr>
      <t xml:space="preserve"> half</t>
    </r>
    <r>
      <rPr>
        <i/>
        <sz val="10"/>
        <rFont val="Arial"/>
        <family val="2"/>
      </rPr>
      <t xml:space="preserve"> hour rate</t>
    </r>
  </si>
  <si>
    <t>You enter your own figures In the blue boxes and edit where ever you need to update.</t>
  </si>
  <si>
    <t>Blanket wool/space</t>
  </si>
  <si>
    <t>Travel &amp; Accommodation &amp; meals  to comprehensive IV. Cse (average)</t>
  </si>
  <si>
    <t>Cost of Staff Training in Protocols. (1 x day gross equivalent x no of staff)</t>
  </si>
  <si>
    <t>Set up costs per year if write off over 5 yrs say</t>
  </si>
  <si>
    <t>Recovery room / (if second surgery need to calc share of use)</t>
  </si>
  <si>
    <t>Annual Utilisation cost??? (Size of room m2 x rent per m2 )</t>
  </si>
  <si>
    <t>Capnography Monitor with Puloximetry and auto BP. (Est ex NZ)</t>
  </si>
  <si>
    <t>1 x nurse daily gross wage inc public holidays x 10/4%,Hol 4wk/8% and</t>
  </si>
  <si>
    <t>No. of staff that need to do Core Intermediate CPR course + intubation module</t>
  </si>
  <si>
    <t>Cost of  Resus course Dentist (minimum = Core Advanced + intubation module)</t>
  </si>
  <si>
    <t>Cost of  Resus course Nurse  (minimum = Core Intermediate + intubation module)</t>
  </si>
  <si>
    <t xml:space="preserve">Resuscitation  course Core Advanced. Dentist </t>
  </si>
  <si>
    <t>Resuscitation  course Core Intermediate plus intubation module.  IV Nurse</t>
  </si>
  <si>
    <t>Resuscitation  course Core Advanced / Intermediate Manual, each</t>
  </si>
  <si>
    <t>and Emergency Care,(CORE ) to Core Advanced.</t>
  </si>
  <si>
    <t>Resuscitation course, Core Intermediate only.(Nurse and one other staff.)  2 yearly</t>
  </si>
  <si>
    <t>Resus course fee dentist, Core Advanced, 2 yrly</t>
  </si>
  <si>
    <t>Kiwi 3%,ACC 1+%, Sick 10 days/2%. (=Hr rate+ (Hr rate x 18%))x 8hrs</t>
  </si>
  <si>
    <t>Nasal prongs for oxygen delivery during sedation (Nasal Pro Breath)</t>
  </si>
  <si>
    <t>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</si>
</sst>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b/>
      <u/>
      <sz val="14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6"/>
      <name val="Arial"/>
      <family val="2"/>
    </font>
    <font>
      <b/>
      <i/>
      <u/>
      <sz val="10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08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/>
    <xf numFmtId="0" fontId="1" fillId="0" borderId="9" xfId="0" applyFont="1" applyBorder="1"/>
    <xf numFmtId="0" fontId="2" fillId="2" borderId="2" xfId="0" applyFont="1" applyFill="1" applyBorder="1"/>
    <xf numFmtId="0" fontId="2" fillId="2" borderId="4" xfId="0" applyFont="1" applyFill="1" applyBorder="1" applyAlignment="1">
      <alignment horizontal="right"/>
    </xf>
    <xf numFmtId="0" fontId="4" fillId="0" borderId="5" xfId="0" applyFont="1" applyBorder="1"/>
    <xf numFmtId="0" fontId="2" fillId="0" borderId="5" xfId="0" applyFont="1" applyBorder="1"/>
    <xf numFmtId="0" fontId="2" fillId="0" borderId="1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2" fontId="2" fillId="0" borderId="7" xfId="0" applyNumberFormat="1" applyFont="1" applyBorder="1" applyAlignment="1">
      <alignment horizontal="right"/>
    </xf>
    <xf numFmtId="2" fontId="2" fillId="0" borderId="9" xfId="0" applyNumberFormat="1" applyFont="1" applyBorder="1" applyAlignment="1">
      <alignment horizontal="right"/>
    </xf>
    <xf numFmtId="2" fontId="0" fillId="0" borderId="7" xfId="0" applyNumberFormat="1" applyBorder="1"/>
    <xf numFmtId="17" fontId="0" fillId="0" borderId="0" xfId="0" applyNumberFormat="1"/>
    <xf numFmtId="2" fontId="1" fillId="0" borderId="14" xfId="0" applyNumberFormat="1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15" fontId="0" fillId="0" borderId="0" xfId="0" applyNumberFormat="1"/>
    <xf numFmtId="0" fontId="2" fillId="0" borderId="2" xfId="0" applyFont="1" applyBorder="1"/>
    <xf numFmtId="0" fontId="1" fillId="0" borderId="5" xfId="0" applyFont="1" applyBorder="1" applyAlignment="1">
      <alignment horizontal="right"/>
    </xf>
    <xf numFmtId="0" fontId="2" fillId="0" borderId="1" xfId="0" applyFont="1" applyBorder="1"/>
    <xf numFmtId="0" fontId="5" fillId="0" borderId="0" xfId="0" applyFont="1"/>
    <xf numFmtId="0" fontId="6" fillId="2" borderId="0" xfId="0" applyFont="1" applyFill="1"/>
    <xf numFmtId="0" fontId="2" fillId="2" borderId="15" xfId="0" applyFont="1" applyFill="1" applyBorder="1"/>
    <xf numFmtId="0" fontId="2" fillId="2" borderId="16" xfId="0" applyFont="1" applyFill="1" applyBorder="1"/>
    <xf numFmtId="0" fontId="4" fillId="0" borderId="17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8" fillId="0" borderId="0" xfId="0" applyFont="1"/>
    <xf numFmtId="0" fontId="2" fillId="0" borderId="11" xfId="0" applyFont="1" applyBorder="1"/>
    <xf numFmtId="0" fontId="2" fillId="0" borderId="0" xfId="0" applyFont="1" applyBorder="1" applyAlignment="1">
      <alignment horizontal="left"/>
    </xf>
    <xf numFmtId="0" fontId="2" fillId="2" borderId="19" xfId="0" applyFont="1" applyFill="1" applyBorder="1"/>
    <xf numFmtId="0" fontId="2" fillId="0" borderId="19" xfId="0" applyFont="1" applyBorder="1"/>
    <xf numFmtId="0" fontId="2" fillId="0" borderId="20" xfId="0" applyFont="1" applyBorder="1"/>
    <xf numFmtId="0" fontId="1" fillId="0" borderId="20" xfId="0" applyFont="1" applyBorder="1" applyAlignment="1">
      <alignment horizontal="right"/>
    </xf>
    <xf numFmtId="0" fontId="2" fillId="0" borderId="21" xfId="0" applyFont="1" applyBorder="1"/>
    <xf numFmtId="0" fontId="4" fillId="0" borderId="20" xfId="0" applyFont="1" applyBorder="1"/>
    <xf numFmtId="0" fontId="2" fillId="0" borderId="23" xfId="0" applyFont="1" applyBorder="1"/>
    <xf numFmtId="0" fontId="1" fillId="0" borderId="0" xfId="0" applyFont="1" applyBorder="1" applyAlignment="1">
      <alignment horizontal="right"/>
    </xf>
    <xf numFmtId="0" fontId="2" fillId="0" borderId="23" xfId="0" applyFont="1" applyBorder="1" applyAlignment="1">
      <alignment horizontal="left"/>
    </xf>
    <xf numFmtId="0" fontId="1" fillId="0" borderId="24" xfId="0" applyFont="1" applyBorder="1" applyAlignment="1">
      <alignment horizontal="right"/>
    </xf>
    <xf numFmtId="0" fontId="2" fillId="0" borderId="21" xfId="0" applyFont="1" applyBorder="1" applyAlignment="1">
      <alignment horizontal="left"/>
    </xf>
    <xf numFmtId="0" fontId="7" fillId="0" borderId="22" xfId="0" applyFont="1" applyBorder="1"/>
    <xf numFmtId="2" fontId="0" fillId="0" borderId="6" xfId="0" applyNumberFormat="1" applyBorder="1"/>
    <xf numFmtId="0" fontId="2" fillId="0" borderId="6" xfId="0" applyFont="1" applyBorder="1"/>
    <xf numFmtId="0" fontId="1" fillId="0" borderId="6" xfId="0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2" fillId="0" borderId="25" xfId="0" applyNumberFormat="1" applyFont="1" applyBorder="1" applyAlignment="1">
      <alignment horizontal="right"/>
    </xf>
    <xf numFmtId="0" fontId="1" fillId="0" borderId="0" xfId="0" applyFont="1" applyBorder="1"/>
    <xf numFmtId="0" fontId="1" fillId="0" borderId="26" xfId="0" applyFont="1" applyBorder="1"/>
    <xf numFmtId="0" fontId="2" fillId="0" borderId="27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9" fillId="0" borderId="0" xfId="0" applyFont="1"/>
    <xf numFmtId="0" fontId="2" fillId="0" borderId="0" xfId="0" applyFont="1"/>
    <xf numFmtId="0" fontId="4" fillId="0" borderId="0" xfId="0" applyFont="1" applyBorder="1"/>
    <xf numFmtId="1" fontId="0" fillId="0" borderId="0" xfId="0" applyNumberFormat="1"/>
    <xf numFmtId="1" fontId="3" fillId="0" borderId="0" xfId="0" applyNumberFormat="1" applyFont="1"/>
    <xf numFmtId="1" fontId="2" fillId="0" borderId="13" xfId="0" applyNumberFormat="1" applyFont="1" applyBorder="1"/>
    <xf numFmtId="1" fontId="3" fillId="0" borderId="0" xfId="0" applyNumberFormat="1" applyFont="1" applyBorder="1"/>
    <xf numFmtId="1" fontId="2" fillId="2" borderId="4" xfId="0" applyNumberFormat="1" applyFont="1" applyFill="1" applyBorder="1" applyAlignment="1">
      <alignment horizontal="right"/>
    </xf>
    <xf numFmtId="1" fontId="2" fillId="0" borderId="4" xfId="0" applyNumberFormat="1" applyFont="1" applyBorder="1"/>
    <xf numFmtId="1" fontId="2" fillId="0" borderId="7" xfId="0" applyNumberFormat="1" applyFont="1" applyBorder="1"/>
    <xf numFmtId="1" fontId="1" fillId="0" borderId="7" xfId="0" applyNumberFormat="1" applyFont="1" applyBorder="1"/>
    <xf numFmtId="1" fontId="2" fillId="0" borderId="9" xfId="0" applyNumberFormat="1" applyFont="1" applyBorder="1"/>
    <xf numFmtId="1" fontId="0" fillId="0" borderId="0" xfId="0" applyNumberFormat="1" applyBorder="1"/>
    <xf numFmtId="1" fontId="2" fillId="2" borderId="16" xfId="0" applyNumberFormat="1" applyFont="1" applyFill="1" applyBorder="1"/>
    <xf numFmtId="1" fontId="0" fillId="0" borderId="3" xfId="0" applyNumberFormat="1" applyBorder="1"/>
    <xf numFmtId="1" fontId="0" fillId="0" borderId="6" xfId="0" applyNumberFormat="1" applyBorder="1"/>
    <xf numFmtId="1" fontId="1" fillId="0" borderId="8" xfId="0" applyNumberFormat="1" applyFont="1" applyBorder="1"/>
    <xf numFmtId="1" fontId="1" fillId="0" borderId="26" xfId="0" applyNumberFormat="1" applyFont="1" applyBorder="1"/>
    <xf numFmtId="1" fontId="2" fillId="0" borderId="0" xfId="0" applyNumberFormat="1" applyFont="1" applyBorder="1"/>
    <xf numFmtId="1" fontId="2" fillId="0" borderId="7" xfId="0" applyNumberFormat="1" applyFont="1" applyBorder="1" applyAlignment="1">
      <alignment horizontal="right"/>
    </xf>
    <xf numFmtId="1" fontId="2" fillId="0" borderId="9" xfId="0" applyNumberFormat="1" applyFont="1" applyBorder="1" applyAlignment="1">
      <alignment horizontal="right"/>
    </xf>
    <xf numFmtId="1" fontId="2" fillId="0" borderId="10" xfId="0" applyNumberFormat="1" applyFont="1" applyBorder="1" applyAlignment="1">
      <alignment horizontal="right"/>
    </xf>
    <xf numFmtId="1" fontId="0" fillId="0" borderId="7" xfId="0" applyNumberFormat="1" applyBorder="1"/>
    <xf numFmtId="1" fontId="2" fillId="0" borderId="12" xfId="0" applyNumberFormat="1" applyFont="1" applyBorder="1" applyAlignment="1">
      <alignment horizontal="right"/>
    </xf>
    <xf numFmtId="1" fontId="1" fillId="0" borderId="12" xfId="0" applyNumberFormat="1" applyFont="1" applyBorder="1" applyAlignment="1">
      <alignment horizontal="right"/>
    </xf>
    <xf numFmtId="1" fontId="0" fillId="0" borderId="0" xfId="0" applyNumberFormat="1" applyAlignment="1">
      <alignment horizontal="right"/>
    </xf>
    <xf numFmtId="1" fontId="2" fillId="0" borderId="18" xfId="0" applyNumberFormat="1" applyFont="1" applyBorder="1" applyAlignment="1">
      <alignment horizontal="right"/>
    </xf>
    <xf numFmtId="1" fontId="2" fillId="0" borderId="26" xfId="0" applyNumberFormat="1" applyFont="1" applyBorder="1" applyAlignment="1">
      <alignment horizontal="right"/>
    </xf>
    <xf numFmtId="1" fontId="2" fillId="0" borderId="0" xfId="0" applyNumberFormat="1" applyFont="1" applyBorder="1" applyAlignment="1">
      <alignment horizontal="right"/>
    </xf>
    <xf numFmtId="1" fontId="0" fillId="0" borderId="6" xfId="0" applyNumberFormat="1" applyBorder="1" applyAlignment="1">
      <alignment horizontal="left"/>
    </xf>
    <xf numFmtId="0" fontId="2" fillId="0" borderId="28" xfId="0" applyFont="1" applyFill="1" applyBorder="1"/>
    <xf numFmtId="2" fontId="0" fillId="0" borderId="4" xfId="0" applyNumberFormat="1" applyBorder="1"/>
    <xf numFmtId="2" fontId="0" fillId="0" borderId="7" xfId="0" applyNumberFormat="1" applyBorder="1" applyAlignment="1">
      <alignment horizontal="right"/>
    </xf>
    <xf numFmtId="2" fontId="0" fillId="0" borderId="0" xfId="0" applyNumberFormat="1"/>
    <xf numFmtId="2" fontId="1" fillId="0" borderId="9" xfId="0" applyNumberFormat="1" applyFont="1" applyBorder="1"/>
    <xf numFmtId="1" fontId="2" fillId="3" borderId="12" xfId="0" applyNumberFormat="1" applyFont="1" applyFill="1" applyBorder="1" applyAlignment="1">
      <alignment horizontal="right"/>
    </xf>
    <xf numFmtId="1" fontId="2" fillId="3" borderId="9" xfId="0" applyNumberFormat="1" applyFont="1" applyFill="1" applyBorder="1" applyAlignment="1">
      <alignment horizontal="right"/>
    </xf>
    <xf numFmtId="2" fontId="2" fillId="4" borderId="25" xfId="0" applyNumberFormat="1" applyFont="1" applyFill="1" applyBorder="1" applyAlignment="1">
      <alignment horizontal="right"/>
    </xf>
    <xf numFmtId="1" fontId="0" fillId="5" borderId="13" xfId="0" applyNumberFormat="1" applyFill="1" applyBorder="1"/>
    <xf numFmtId="1" fontId="2" fillId="5" borderId="13" xfId="0" applyNumberFormat="1" applyFont="1" applyFill="1" applyBorder="1"/>
    <xf numFmtId="0" fontId="2" fillId="0" borderId="7" xfId="0" applyFont="1" applyBorder="1"/>
    <xf numFmtId="0" fontId="0" fillId="0" borderId="7" xfId="0" applyFill="1" applyBorder="1"/>
    <xf numFmtId="1" fontId="0" fillId="6" borderId="13" xfId="0" applyNumberFormat="1" applyFill="1" applyBorder="1"/>
    <xf numFmtId="0" fontId="11" fillId="0" borderId="5" xfId="0" applyFont="1" applyBorder="1"/>
    <xf numFmtId="0" fontId="12" fillId="0" borderId="5" xfId="0" applyFont="1" applyBorder="1"/>
    <xf numFmtId="0" fontId="0" fillId="0" borderId="5" xfId="0" applyFont="1" applyBorder="1"/>
    <xf numFmtId="0" fontId="0" fillId="0" borderId="11" xfId="0" applyFont="1" applyBorder="1"/>
    <xf numFmtId="0" fontId="0" fillId="0" borderId="0" xfId="0" applyFont="1" applyFill="1" applyBorder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0"/>
  <sheetViews>
    <sheetView tabSelected="1" zoomScale="200" zoomScaleNormal="200" zoomScalePageLayoutView="200" workbookViewId="0">
      <selection activeCell="C11" sqref="C11"/>
    </sheetView>
  </sheetViews>
  <sheetFormatPr defaultColWidth="8.77734375" defaultRowHeight="13.2" x14ac:dyDescent="0.25"/>
  <cols>
    <col min="1" max="1" width="49.33203125" customWidth="1"/>
    <col min="2" max="2" width="12.6640625" customWidth="1"/>
    <col min="3" max="3" width="7.77734375" style="63" customWidth="1"/>
    <col min="4" max="4" width="8" bestFit="1" customWidth="1"/>
    <col min="5" max="5" width="11.44140625" customWidth="1"/>
  </cols>
  <sheetData>
    <row r="1" spans="1:6" ht="21" x14ac:dyDescent="0.4">
      <c r="A1" s="60" t="s">
        <v>57</v>
      </c>
      <c r="B1" s="1"/>
      <c r="C1" s="63" t="s">
        <v>31</v>
      </c>
      <c r="E1" s="25">
        <v>44731</v>
      </c>
    </row>
    <row r="2" spans="1:6" x14ac:dyDescent="0.25">
      <c r="A2" s="1"/>
      <c r="B2" s="1"/>
      <c r="E2" s="22"/>
    </row>
    <row r="3" spans="1:6" ht="17.399999999999999" x14ac:dyDescent="0.3">
      <c r="A3" s="30" t="s">
        <v>42</v>
      </c>
      <c r="B3" s="30"/>
    </row>
    <row r="4" spans="1:6" x14ac:dyDescent="0.25">
      <c r="A4" s="2" t="s">
        <v>51</v>
      </c>
      <c r="B4" s="1"/>
    </row>
    <row r="5" spans="1:6" s="61" customFormat="1" x14ac:dyDescent="0.25">
      <c r="A5" s="2" t="s">
        <v>52</v>
      </c>
      <c r="B5" s="2"/>
      <c r="C5" s="64"/>
      <c r="D5" s="2"/>
      <c r="E5" s="2"/>
      <c r="F5" s="2"/>
    </row>
    <row r="6" spans="1:6" x14ac:dyDescent="0.25">
      <c r="A6" s="2" t="s">
        <v>67</v>
      </c>
      <c r="B6" s="2"/>
      <c r="C6" s="64"/>
      <c r="D6" s="2"/>
      <c r="E6" s="2"/>
      <c r="F6" s="2"/>
    </row>
    <row r="7" spans="1:6" x14ac:dyDescent="0.25">
      <c r="A7" s="2" t="s">
        <v>9</v>
      </c>
      <c r="B7" s="2"/>
      <c r="C7" s="64"/>
      <c r="D7" s="2"/>
      <c r="E7" s="2"/>
      <c r="F7" s="2"/>
    </row>
    <row r="8" spans="1:6" x14ac:dyDescent="0.25">
      <c r="A8" s="2"/>
      <c r="B8" s="2"/>
      <c r="C8" s="64"/>
      <c r="D8" s="2"/>
      <c r="E8" s="2"/>
      <c r="F8" s="2"/>
    </row>
    <row r="9" spans="1:6" x14ac:dyDescent="0.25">
      <c r="A9" s="2" t="s">
        <v>45</v>
      </c>
      <c r="B9" s="2"/>
      <c r="C9" s="98"/>
      <c r="D9" s="2"/>
      <c r="E9" s="2"/>
      <c r="F9" s="2"/>
    </row>
    <row r="10" spans="1:6" x14ac:dyDescent="0.25">
      <c r="A10" s="2" t="s">
        <v>66</v>
      </c>
      <c r="B10" s="2"/>
      <c r="C10" s="98"/>
      <c r="D10" s="2"/>
      <c r="E10" s="2"/>
      <c r="F10" s="2"/>
    </row>
    <row r="11" spans="1:6" x14ac:dyDescent="0.25">
      <c r="A11" s="2" t="s">
        <v>32</v>
      </c>
      <c r="B11" s="2"/>
      <c r="C11" s="98"/>
      <c r="D11" s="2"/>
      <c r="E11" s="2"/>
      <c r="F11" s="2"/>
    </row>
    <row r="12" spans="1:6" x14ac:dyDescent="0.25">
      <c r="A12" s="2" t="s">
        <v>75</v>
      </c>
      <c r="B12" s="2"/>
      <c r="C12" s="102">
        <v>200</v>
      </c>
      <c r="D12" s="2"/>
      <c r="E12" s="2"/>
      <c r="F12" s="2"/>
    </row>
    <row r="13" spans="1:6" s="61" customFormat="1" x14ac:dyDescent="0.25">
      <c r="A13" s="2" t="s">
        <v>85</v>
      </c>
      <c r="C13" s="65"/>
    </row>
    <row r="14" spans="1:6" s="61" customFormat="1" x14ac:dyDescent="0.25">
      <c r="C14" s="65"/>
    </row>
    <row r="15" spans="1:6" x14ac:dyDescent="0.25">
      <c r="A15" s="2" t="s">
        <v>76</v>
      </c>
      <c r="B15" s="35"/>
      <c r="C15" s="65">
        <v>4</v>
      </c>
      <c r="D15" s="2"/>
      <c r="E15" s="2"/>
      <c r="F15" s="2"/>
    </row>
    <row r="16" spans="1:6" x14ac:dyDescent="0.25">
      <c r="A16" s="2" t="s">
        <v>77</v>
      </c>
      <c r="B16" s="35"/>
      <c r="C16" s="65">
        <v>400</v>
      </c>
      <c r="D16" s="2"/>
      <c r="E16" s="2"/>
      <c r="F16" s="2"/>
    </row>
    <row r="17" spans="1:6" x14ac:dyDescent="0.25">
      <c r="A17" s="2" t="s">
        <v>78</v>
      </c>
      <c r="B17" s="35"/>
      <c r="C17" s="65">
        <v>250</v>
      </c>
      <c r="D17" s="2"/>
      <c r="E17" s="2"/>
      <c r="F17" s="2"/>
    </row>
    <row r="18" spans="1:6" x14ac:dyDescent="0.25">
      <c r="A18" s="2" t="s">
        <v>49</v>
      </c>
      <c r="B18" s="35"/>
      <c r="C18" s="65">
        <v>1000</v>
      </c>
      <c r="D18" s="2"/>
      <c r="E18" s="2"/>
      <c r="F18" s="2"/>
    </row>
    <row r="19" spans="1:6" x14ac:dyDescent="0.25">
      <c r="A19" s="2" t="s">
        <v>53</v>
      </c>
      <c r="C19" s="99">
        <v>30</v>
      </c>
      <c r="D19" s="2"/>
      <c r="E19" s="2"/>
      <c r="F19" s="2"/>
    </row>
    <row r="20" spans="1:6" x14ac:dyDescent="0.25">
      <c r="A20" s="35"/>
      <c r="B20" s="35"/>
      <c r="C20" s="66"/>
      <c r="D20" s="2"/>
      <c r="E20" s="2"/>
      <c r="F20" s="2"/>
    </row>
    <row r="21" spans="1:6" x14ac:dyDescent="0.25">
      <c r="A21" s="1" t="s">
        <v>25</v>
      </c>
      <c r="B21" s="1"/>
      <c r="C21" s="66"/>
      <c r="D21" s="2"/>
      <c r="E21" s="2"/>
      <c r="F21" s="29"/>
    </row>
    <row r="22" spans="1:6" x14ac:dyDescent="0.25">
      <c r="A22" s="1"/>
      <c r="B22" s="1"/>
      <c r="C22" s="66"/>
      <c r="D22" s="2"/>
      <c r="E22" s="2"/>
      <c r="F22" s="29"/>
    </row>
    <row r="23" spans="1:6" x14ac:dyDescent="0.25">
      <c r="A23" s="1" t="s">
        <v>38</v>
      </c>
      <c r="B23" s="1"/>
      <c r="C23" s="64"/>
      <c r="D23" s="2"/>
      <c r="E23" s="2"/>
      <c r="F23" s="2"/>
    </row>
    <row r="24" spans="1:6" x14ac:dyDescent="0.25">
      <c r="A24" s="13" t="s">
        <v>16</v>
      </c>
      <c r="B24" s="38"/>
      <c r="C24" s="67" t="s">
        <v>17</v>
      </c>
    </row>
    <row r="25" spans="1:6" x14ac:dyDescent="0.25">
      <c r="A25" s="107" t="s">
        <v>87</v>
      </c>
      <c r="C25" s="63">
        <v>3400</v>
      </c>
      <c r="D25" s="2"/>
      <c r="E25" s="2"/>
      <c r="F25" s="2"/>
    </row>
    <row r="26" spans="1:6" x14ac:dyDescent="0.25">
      <c r="A26" s="26" t="s">
        <v>10</v>
      </c>
      <c r="B26" s="39"/>
      <c r="C26" s="68">
        <v>350</v>
      </c>
      <c r="D26" s="2"/>
      <c r="E26" s="2"/>
      <c r="F26" s="2"/>
    </row>
    <row r="27" spans="1:6" x14ac:dyDescent="0.25">
      <c r="A27" s="105" t="s">
        <v>74</v>
      </c>
      <c r="B27" s="40"/>
      <c r="C27" s="69">
        <v>7590</v>
      </c>
      <c r="D27" s="2"/>
      <c r="E27" s="2"/>
      <c r="F27" s="2"/>
    </row>
    <row r="28" spans="1:6" x14ac:dyDescent="0.25">
      <c r="A28" s="16" t="s">
        <v>61</v>
      </c>
      <c r="B28" s="40"/>
      <c r="C28" s="69">
        <v>300</v>
      </c>
      <c r="D28" s="2"/>
      <c r="E28" s="2"/>
      <c r="F28" s="2"/>
    </row>
    <row r="29" spans="1:6" x14ac:dyDescent="0.25">
      <c r="A29" s="16" t="s">
        <v>11</v>
      </c>
      <c r="B29" s="40"/>
      <c r="C29" s="69">
        <v>100</v>
      </c>
      <c r="D29" s="2"/>
      <c r="E29" s="2"/>
      <c r="F29" s="2"/>
    </row>
    <row r="30" spans="1:6" x14ac:dyDescent="0.25">
      <c r="A30" s="16" t="s">
        <v>12</v>
      </c>
      <c r="B30" s="40"/>
      <c r="C30" s="69">
        <v>250</v>
      </c>
      <c r="D30" s="2"/>
      <c r="E30" s="2"/>
      <c r="F30" s="2"/>
    </row>
    <row r="31" spans="1:6" x14ac:dyDescent="0.25">
      <c r="A31" s="16" t="s">
        <v>68</v>
      </c>
      <c r="B31" s="40"/>
      <c r="C31" s="69">
        <v>75</v>
      </c>
      <c r="D31" s="2"/>
      <c r="E31" s="2"/>
      <c r="F31" s="2"/>
    </row>
    <row r="32" spans="1:6" x14ac:dyDescent="0.25">
      <c r="A32" s="16" t="s">
        <v>39</v>
      </c>
      <c r="B32" s="40"/>
      <c r="C32" s="69">
        <v>50</v>
      </c>
      <c r="D32" s="2"/>
      <c r="E32" s="2"/>
      <c r="F32" s="2"/>
    </row>
    <row r="33" spans="1:6" x14ac:dyDescent="0.25">
      <c r="A33" s="16" t="s">
        <v>13</v>
      </c>
      <c r="B33" s="40"/>
      <c r="C33" s="69">
        <v>70</v>
      </c>
      <c r="D33" s="2"/>
      <c r="E33" s="2"/>
      <c r="F33" s="2"/>
    </row>
    <row r="34" spans="1:6" x14ac:dyDescent="0.25">
      <c r="A34" s="16" t="s">
        <v>40</v>
      </c>
      <c r="B34" s="40"/>
      <c r="C34" s="69">
        <v>200</v>
      </c>
      <c r="D34" s="2"/>
      <c r="E34" s="2"/>
      <c r="F34" s="2"/>
    </row>
    <row r="35" spans="1:6" x14ac:dyDescent="0.25">
      <c r="A35" s="16" t="s">
        <v>14</v>
      </c>
      <c r="B35" s="40"/>
      <c r="C35" s="69">
        <v>50</v>
      </c>
      <c r="D35" s="2"/>
      <c r="E35" s="2"/>
      <c r="F35" s="2"/>
    </row>
    <row r="36" spans="1:6" x14ac:dyDescent="0.25">
      <c r="A36" s="27" t="s">
        <v>15</v>
      </c>
      <c r="B36" s="41"/>
      <c r="C36" s="70">
        <f>SUM(C25:C34)</f>
        <v>12385</v>
      </c>
      <c r="D36" s="2"/>
      <c r="E36" s="2"/>
      <c r="F36" s="2"/>
    </row>
    <row r="37" spans="1:6" x14ac:dyDescent="0.25">
      <c r="A37" s="28"/>
      <c r="B37" s="42"/>
      <c r="C37" s="71"/>
    </row>
    <row r="38" spans="1:6" x14ac:dyDescent="0.25">
      <c r="A38" s="4"/>
      <c r="B38" s="4"/>
      <c r="C38" s="72"/>
    </row>
    <row r="39" spans="1:6" x14ac:dyDescent="0.25">
      <c r="A39" s="1" t="s">
        <v>8</v>
      </c>
      <c r="B39" s="1"/>
      <c r="C39" s="72"/>
      <c r="F39" s="1"/>
    </row>
    <row r="40" spans="1:6" x14ac:dyDescent="0.25">
      <c r="A40" s="31" t="s">
        <v>16</v>
      </c>
      <c r="B40" s="32"/>
      <c r="C40" s="73"/>
      <c r="D40" s="14" t="s">
        <v>17</v>
      </c>
    </row>
    <row r="41" spans="1:6" x14ac:dyDescent="0.25">
      <c r="A41" s="5" t="s">
        <v>33</v>
      </c>
      <c r="B41" s="6"/>
      <c r="C41" s="74"/>
      <c r="D41" s="7">
        <v>1550</v>
      </c>
    </row>
    <row r="42" spans="1:6" x14ac:dyDescent="0.25">
      <c r="A42" s="16" t="s">
        <v>69</v>
      </c>
      <c r="B42" s="9"/>
      <c r="C42" s="75"/>
      <c r="D42" s="10">
        <v>600</v>
      </c>
    </row>
    <row r="43" spans="1:6" x14ac:dyDescent="0.25">
      <c r="A43" s="8" t="s">
        <v>79</v>
      </c>
      <c r="B43" s="9"/>
      <c r="C43" s="75"/>
      <c r="D43" s="82">
        <f>C16</f>
        <v>400</v>
      </c>
    </row>
    <row r="44" spans="1:6" x14ac:dyDescent="0.25">
      <c r="A44" s="8" t="s">
        <v>80</v>
      </c>
      <c r="B44" s="4"/>
      <c r="C44" s="75"/>
      <c r="D44" s="100">
        <f>C15*C17</f>
        <v>1000</v>
      </c>
    </row>
    <row r="45" spans="1:6" x14ac:dyDescent="0.25">
      <c r="A45" s="8" t="s">
        <v>81</v>
      </c>
      <c r="B45" s="9"/>
      <c r="C45" s="75"/>
      <c r="D45" s="10">
        <v>75</v>
      </c>
    </row>
    <row r="46" spans="1:6" x14ac:dyDescent="0.25">
      <c r="A46" s="8" t="s">
        <v>37</v>
      </c>
      <c r="B46" s="9"/>
      <c r="C46" s="75"/>
      <c r="D46" s="101">
        <f>C9</f>
        <v>0</v>
      </c>
    </row>
    <row r="47" spans="1:6" x14ac:dyDescent="0.25">
      <c r="A47" s="16" t="s">
        <v>56</v>
      </c>
      <c r="B47" s="9"/>
      <c r="C47" s="75">
        <v>2</v>
      </c>
      <c r="D47" s="10"/>
    </row>
    <row r="48" spans="1:6" x14ac:dyDescent="0.25">
      <c r="A48" s="16" t="s">
        <v>70</v>
      </c>
      <c r="B48" s="9"/>
      <c r="C48" s="75"/>
      <c r="D48" s="10">
        <f>C12*C47</f>
        <v>400</v>
      </c>
    </row>
    <row r="49" spans="1:5" x14ac:dyDescent="0.25">
      <c r="A49" s="3"/>
      <c r="B49" s="11" t="s">
        <v>8</v>
      </c>
      <c r="C49" s="76"/>
      <c r="D49" s="12">
        <f>SUM(D41:D48)</f>
        <v>4025</v>
      </c>
    </row>
    <row r="50" spans="1:5" x14ac:dyDescent="0.25">
      <c r="B50" s="57"/>
      <c r="C50" s="77"/>
      <c r="D50" s="57"/>
    </row>
    <row r="51" spans="1:5" x14ac:dyDescent="0.25">
      <c r="A51" s="4"/>
      <c r="B51" s="56" t="s">
        <v>7</v>
      </c>
      <c r="C51" s="78"/>
      <c r="D51" s="56"/>
      <c r="E51" s="56">
        <f>C36+D49</f>
        <v>16410</v>
      </c>
    </row>
    <row r="56" spans="1:5" x14ac:dyDescent="0.25">
      <c r="A56" s="61" t="s">
        <v>46</v>
      </c>
    </row>
    <row r="57" spans="1:5" x14ac:dyDescent="0.25">
      <c r="A57" t="s">
        <v>82</v>
      </c>
    </row>
    <row r="58" spans="1:5" x14ac:dyDescent="0.25">
      <c r="A58" s="61" t="s">
        <v>64</v>
      </c>
    </row>
    <row r="59" spans="1:5" x14ac:dyDescent="0.25">
      <c r="A59" t="s">
        <v>43</v>
      </c>
    </row>
    <row r="60" spans="1:5" x14ac:dyDescent="0.25">
      <c r="A60" t="s">
        <v>44</v>
      </c>
    </row>
    <row r="61" spans="1:5" x14ac:dyDescent="0.25">
      <c r="A61" s="1"/>
      <c r="B61" s="1"/>
    </row>
    <row r="62" spans="1:5" x14ac:dyDescent="0.25">
      <c r="A62" s="1" t="s">
        <v>20</v>
      </c>
      <c r="B62" s="1"/>
    </row>
    <row r="63" spans="1:5" x14ac:dyDescent="0.25">
      <c r="A63" s="13" t="s">
        <v>16</v>
      </c>
      <c r="B63" s="38"/>
      <c r="C63" s="67" t="s">
        <v>17</v>
      </c>
    </row>
    <row r="64" spans="1:5" x14ac:dyDescent="0.25">
      <c r="A64" s="103" t="s">
        <v>18</v>
      </c>
      <c r="B64" s="43"/>
      <c r="C64" s="79"/>
    </row>
    <row r="65" spans="1:3" x14ac:dyDescent="0.25">
      <c r="A65" s="105" t="s">
        <v>83</v>
      </c>
      <c r="B65" s="40"/>
      <c r="C65" s="79">
        <v>700</v>
      </c>
    </row>
    <row r="66" spans="1:3" x14ac:dyDescent="0.25">
      <c r="A66" s="16" t="s">
        <v>65</v>
      </c>
      <c r="B66" s="44"/>
      <c r="C66" s="80">
        <v>200</v>
      </c>
    </row>
    <row r="67" spans="1:3" x14ac:dyDescent="0.25">
      <c r="A67" s="27" t="s">
        <v>26</v>
      </c>
      <c r="B67" s="45"/>
      <c r="C67" s="81">
        <f>C65+C66</f>
        <v>900</v>
      </c>
    </row>
    <row r="68" spans="1:3" x14ac:dyDescent="0.25">
      <c r="A68" s="103" t="s">
        <v>19</v>
      </c>
      <c r="B68" s="43"/>
      <c r="C68" s="79"/>
    </row>
    <row r="69" spans="1:3" x14ac:dyDescent="0.25">
      <c r="A69" s="106" t="s">
        <v>84</v>
      </c>
      <c r="B69" s="62"/>
      <c r="C69" s="81">
        <v>300</v>
      </c>
    </row>
    <row r="70" spans="1:3" x14ac:dyDescent="0.25">
      <c r="A70" s="17" t="s">
        <v>60</v>
      </c>
      <c r="B70" s="37"/>
      <c r="C70" s="81">
        <f>C9/2/2</f>
        <v>0</v>
      </c>
    </row>
    <row r="71" spans="1:3" x14ac:dyDescent="0.25">
      <c r="A71" s="17"/>
      <c r="B71" s="46"/>
      <c r="C71" s="79">
        <f>C9/2</f>
        <v>0</v>
      </c>
    </row>
    <row r="72" spans="1:3" x14ac:dyDescent="0.25">
      <c r="A72" s="17" t="s">
        <v>47</v>
      </c>
      <c r="B72" s="46"/>
      <c r="C72" s="79">
        <f>C9/2</f>
        <v>0</v>
      </c>
    </row>
    <row r="73" spans="1:3" x14ac:dyDescent="0.25">
      <c r="A73" s="17" t="s">
        <v>48</v>
      </c>
      <c r="B73" s="46"/>
      <c r="C73" s="79">
        <v>750</v>
      </c>
    </row>
    <row r="74" spans="1:3" x14ac:dyDescent="0.25">
      <c r="A74" s="16" t="s">
        <v>50</v>
      </c>
      <c r="B74" s="9"/>
      <c r="C74" s="82">
        <v>500</v>
      </c>
    </row>
    <row r="75" spans="1:3" x14ac:dyDescent="0.25">
      <c r="A75" s="17" t="s">
        <v>28</v>
      </c>
      <c r="B75" s="37"/>
      <c r="C75" s="95"/>
    </row>
    <row r="76" spans="1:3" x14ac:dyDescent="0.25">
      <c r="A76" s="27" t="s">
        <v>27</v>
      </c>
      <c r="B76" s="45"/>
      <c r="C76" s="83">
        <f>SUM(C69:C75)</f>
        <v>1550</v>
      </c>
    </row>
    <row r="77" spans="1:3" x14ac:dyDescent="0.25">
      <c r="A77" s="18" t="s">
        <v>24</v>
      </c>
      <c r="B77" s="47"/>
      <c r="C77" s="84">
        <f>C67+C76</f>
        <v>2450</v>
      </c>
    </row>
    <row r="78" spans="1:3" x14ac:dyDescent="0.25">
      <c r="C78" s="85"/>
    </row>
    <row r="79" spans="1:3" x14ac:dyDescent="0.25">
      <c r="C79" s="85"/>
    </row>
    <row r="80" spans="1:3" x14ac:dyDescent="0.25">
      <c r="C80" s="85"/>
    </row>
    <row r="81" spans="1:3" x14ac:dyDescent="0.25">
      <c r="C81" s="85"/>
    </row>
    <row r="83" spans="1:3" x14ac:dyDescent="0.25">
      <c r="A83" s="1" t="s">
        <v>29</v>
      </c>
      <c r="B83" s="1"/>
    </row>
    <row r="84" spans="1:3" x14ac:dyDescent="0.25">
      <c r="A84" s="13" t="s">
        <v>16</v>
      </c>
      <c r="B84" s="38"/>
      <c r="C84" s="67" t="s">
        <v>17</v>
      </c>
    </row>
    <row r="85" spans="1:3" x14ac:dyDescent="0.25">
      <c r="A85" s="15" t="s">
        <v>21</v>
      </c>
      <c r="B85" s="43"/>
      <c r="C85" s="19"/>
    </row>
    <row r="86" spans="1:3" x14ac:dyDescent="0.25">
      <c r="A86" s="16" t="s">
        <v>58</v>
      </c>
      <c r="B86" s="40"/>
      <c r="C86" s="19">
        <v>2.67</v>
      </c>
    </row>
    <row r="87" spans="1:3" x14ac:dyDescent="0.25">
      <c r="A87" s="16" t="s">
        <v>22</v>
      </c>
      <c r="B87" s="40"/>
      <c r="C87" s="19">
        <v>2.12</v>
      </c>
    </row>
    <row r="88" spans="1:3" x14ac:dyDescent="0.25">
      <c r="A88" s="16" t="s">
        <v>41</v>
      </c>
      <c r="B88" s="51"/>
      <c r="C88" s="19">
        <v>5</v>
      </c>
    </row>
    <row r="89" spans="1:3" x14ac:dyDescent="0.25">
      <c r="A89" s="16" t="s">
        <v>54</v>
      </c>
      <c r="B89" s="51"/>
      <c r="C89" s="19">
        <v>0.4</v>
      </c>
    </row>
    <row r="90" spans="1:3" x14ac:dyDescent="0.25">
      <c r="A90" s="16" t="s">
        <v>34</v>
      </c>
      <c r="B90" s="51"/>
      <c r="C90" s="55">
        <v>0.25</v>
      </c>
    </row>
    <row r="91" spans="1:3" x14ac:dyDescent="0.25">
      <c r="A91" s="106" t="s">
        <v>86</v>
      </c>
      <c r="B91" s="51"/>
      <c r="C91" s="55">
        <v>5.52</v>
      </c>
    </row>
    <row r="92" spans="1:3" x14ac:dyDescent="0.25">
      <c r="A92" s="36" t="s">
        <v>62</v>
      </c>
      <c r="B92" s="51"/>
      <c r="C92" s="97">
        <v>20</v>
      </c>
    </row>
    <row r="93" spans="1:3" x14ac:dyDescent="0.25">
      <c r="A93" s="36" t="s">
        <v>59</v>
      </c>
      <c r="B93" s="51"/>
      <c r="C93" s="20">
        <v>5</v>
      </c>
    </row>
    <row r="94" spans="1:3" x14ac:dyDescent="0.25">
      <c r="A94" s="24" t="s">
        <v>30</v>
      </c>
      <c r="B94" s="52"/>
      <c r="C94" s="23">
        <f>SUM(C86:C93)</f>
        <v>40.96</v>
      </c>
    </row>
    <row r="95" spans="1:3" x14ac:dyDescent="0.25">
      <c r="A95" s="17"/>
      <c r="B95" s="53"/>
      <c r="C95" s="81"/>
    </row>
    <row r="96" spans="1:3" x14ac:dyDescent="0.25">
      <c r="A96" s="33" t="s">
        <v>72</v>
      </c>
      <c r="B96" s="54"/>
      <c r="C96" s="86"/>
    </row>
    <row r="97" spans="1:4" x14ac:dyDescent="0.25">
      <c r="A97" s="34" t="s">
        <v>73</v>
      </c>
      <c r="B97" s="48"/>
      <c r="C97" s="96">
        <v>0</v>
      </c>
    </row>
    <row r="98" spans="1:4" x14ac:dyDescent="0.25">
      <c r="A98" s="58"/>
      <c r="B98" s="59"/>
      <c r="C98" s="87"/>
    </row>
    <row r="99" spans="1:4" x14ac:dyDescent="0.25">
      <c r="A99" s="37"/>
      <c r="B99" s="37"/>
      <c r="C99" s="88"/>
    </row>
    <row r="100" spans="1:4" x14ac:dyDescent="0.25">
      <c r="A100" s="1" t="s">
        <v>23</v>
      </c>
      <c r="B100" s="1"/>
      <c r="D100" s="1" t="s">
        <v>36</v>
      </c>
    </row>
    <row r="101" spans="1:4" x14ac:dyDescent="0.25">
      <c r="A101" s="5" t="s">
        <v>7</v>
      </c>
      <c r="B101" s="74"/>
      <c r="C101" s="6">
        <f>E51</f>
        <v>16410</v>
      </c>
      <c r="D101" s="91"/>
    </row>
    <row r="102" spans="1:4" x14ac:dyDescent="0.25">
      <c r="A102" s="16" t="s">
        <v>71</v>
      </c>
      <c r="B102" s="75" t="s">
        <v>0</v>
      </c>
      <c r="C102" s="50">
        <f>C101/5</f>
        <v>3282</v>
      </c>
      <c r="D102" s="21"/>
    </row>
    <row r="103" spans="1:4" x14ac:dyDescent="0.25">
      <c r="A103" s="8" t="s">
        <v>35</v>
      </c>
      <c r="B103" s="75"/>
      <c r="C103" s="9" t="s">
        <v>1</v>
      </c>
      <c r="D103" s="21">
        <f>C102/C19</f>
        <v>109.4</v>
      </c>
    </row>
    <row r="104" spans="1:4" x14ac:dyDescent="0.25">
      <c r="A104" s="8" t="s">
        <v>2</v>
      </c>
      <c r="B104" s="89">
        <f>C67</f>
        <v>900</v>
      </c>
      <c r="C104" s="9" t="s">
        <v>1</v>
      </c>
      <c r="D104" s="92">
        <f>B104/C19</f>
        <v>30</v>
      </c>
    </row>
    <row r="105" spans="1:4" x14ac:dyDescent="0.25">
      <c r="A105" s="8" t="s">
        <v>3</v>
      </c>
      <c r="B105" s="89">
        <f>C76</f>
        <v>1550</v>
      </c>
      <c r="C105" s="9" t="s">
        <v>1</v>
      </c>
      <c r="D105" s="92">
        <f>B105/C19</f>
        <v>51.666666666666664</v>
      </c>
    </row>
    <row r="106" spans="1:4" x14ac:dyDescent="0.25">
      <c r="A106" s="8" t="s">
        <v>4</v>
      </c>
      <c r="B106" s="75">
        <f>C97</f>
        <v>0</v>
      </c>
      <c r="C106" s="9" t="s">
        <v>1</v>
      </c>
      <c r="D106" s="92">
        <f>C97/C19</f>
        <v>0</v>
      </c>
    </row>
    <row r="107" spans="1:4" x14ac:dyDescent="0.25">
      <c r="A107" s="8" t="s">
        <v>5</v>
      </c>
      <c r="B107" s="75"/>
      <c r="C107" s="9" t="s">
        <v>1</v>
      </c>
      <c r="D107" s="21">
        <f>C94</f>
        <v>40.96</v>
      </c>
    </row>
    <row r="108" spans="1:4" x14ac:dyDescent="0.25">
      <c r="A108" s="104" t="s">
        <v>63</v>
      </c>
      <c r="B108" s="49"/>
      <c r="C108" s="75"/>
      <c r="D108" s="21">
        <f>C10</f>
        <v>0</v>
      </c>
    </row>
    <row r="109" spans="1:4" x14ac:dyDescent="0.25">
      <c r="A109" s="90" t="s">
        <v>55</v>
      </c>
      <c r="D109" s="93">
        <f>C10/2</f>
        <v>0</v>
      </c>
    </row>
    <row r="110" spans="1:4" x14ac:dyDescent="0.25">
      <c r="A110" s="3"/>
      <c r="B110" s="76" t="s">
        <v>6</v>
      </c>
      <c r="C110" s="11"/>
      <c r="D110" s="94">
        <f>SUM(D103:D108)</f>
        <v>232.02666666666667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/>
  <headerFooter alignWithMargins="0">
    <oddFooter>&amp;L&amp;D &amp;T&amp;C&amp;P&amp;R&amp;8Sample costs assessment table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7734375" defaultRowHeight="13.2" x14ac:dyDescent="0.25"/>
  <sheetData/>
  <phoneticPr fontId="0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7734375" defaultRowHeight="13.2" x14ac:dyDescent="0.25"/>
  <sheetData/>
  <phoneticPr fontId="0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8.77734375" defaultRowHeight="13.2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Kool Dental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Kool</dc:creator>
  <cp:lastModifiedBy>Sue</cp:lastModifiedBy>
  <cp:lastPrinted>2015-06-16T07:53:25Z</cp:lastPrinted>
  <dcterms:created xsi:type="dcterms:W3CDTF">2002-07-26T07:13:04Z</dcterms:created>
  <dcterms:modified xsi:type="dcterms:W3CDTF">2022-06-21T21:45:39Z</dcterms:modified>
</cp:coreProperties>
</file>